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4419376A-8E13-4911-A117-60B40DFA20A8}" xr6:coauthVersionLast="46" xr6:coauthVersionMax="46" xr10:uidLastSave="{00000000-0000-0000-0000-000000000000}"/>
  <bookViews>
    <workbookView xWindow="28680" yWindow="-120" windowWidth="29040" windowHeight="16440" activeTab="1" xr2:uid="{00000000-000D-0000-FFFF-FFFF00000000}"/>
  </bookViews>
  <sheets>
    <sheet name="Cashflowprognose" sheetId="1" r:id="rId1"/>
    <sheet name="Cashflowgrafiek" sheetId="2" r:id="rId2"/>
  </sheets>
  <definedNames>
    <definedName name="_xlnm.Print_Area" localSheetId="1">Cashflowgrafiek!$A:$L</definedName>
    <definedName name="Cash_Minimum">Cashflowprognose!$J$3</definedName>
    <definedName name="Start_Date">Cashflowprognose!$F$3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F3" i="1"/>
  <c r="O15" i="1" l="1"/>
  <c r="C5" i="1"/>
  <c r="M3" i="2"/>
  <c r="C6" i="1"/>
  <c r="C4" i="2" s="1"/>
  <c r="N4" i="2" s="1"/>
  <c r="O76" i="1"/>
  <c r="O75" i="1"/>
  <c r="N73" i="1"/>
  <c r="N77" i="1" s="1"/>
  <c r="M73" i="1"/>
  <c r="M77" i="1" s="1"/>
  <c r="L73" i="1"/>
  <c r="L77" i="1" s="1"/>
  <c r="K73" i="1"/>
  <c r="K77" i="1" s="1"/>
  <c r="J73" i="1"/>
  <c r="J77" i="1" s="1"/>
  <c r="I73" i="1"/>
  <c r="I77" i="1" s="1"/>
  <c r="H73" i="1"/>
  <c r="H77" i="1" s="1"/>
  <c r="G73" i="1"/>
  <c r="G77" i="1" s="1"/>
  <c r="F73" i="1"/>
  <c r="F77" i="1" s="1"/>
  <c r="E73" i="1"/>
  <c r="E77" i="1" s="1"/>
  <c r="D73" i="1"/>
  <c r="D77" i="1" s="1"/>
  <c r="C73" i="1"/>
  <c r="C77" i="1" s="1"/>
  <c r="O72" i="1"/>
  <c r="O71" i="1"/>
  <c r="O69" i="1"/>
  <c r="O68" i="1"/>
  <c r="O67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14" i="1"/>
  <c r="O13" i="1"/>
  <c r="O12" i="1"/>
  <c r="O11" i="1"/>
  <c r="C28" i="1" l="1"/>
  <c r="O73" i="1"/>
  <c r="O77" i="1" s="1"/>
  <c r="O4" i="2"/>
  <c r="O27" i="1"/>
  <c r="C78" i="1"/>
  <c r="D6" i="1" s="1"/>
  <c r="C5" i="2" s="1"/>
  <c r="B4" i="2"/>
  <c r="M4" i="2" s="1"/>
  <c r="D5" i="1"/>
  <c r="D28" i="1" l="1"/>
  <c r="D78" i="1" s="1"/>
  <c r="E6" i="1" s="1"/>
  <c r="E28" i="1" s="1"/>
  <c r="E78" i="1" s="1"/>
  <c r="F6" i="1" s="1"/>
  <c r="O5" i="2"/>
  <c r="N5" i="2"/>
  <c r="E5" i="1"/>
  <c r="B5" i="2"/>
  <c r="M5" i="2" s="1"/>
  <c r="C6" i="2" l="1"/>
  <c r="N6" i="2" s="1"/>
  <c r="C7" i="2"/>
  <c r="F28" i="1"/>
  <c r="F78" i="1" s="1"/>
  <c r="G6" i="1" s="1"/>
  <c r="B6" i="2"/>
  <c r="M6" i="2" s="1"/>
  <c r="F5" i="1"/>
  <c r="O6" i="2" l="1"/>
  <c r="G28" i="1"/>
  <c r="G78" i="1" s="1"/>
  <c r="H6" i="1" s="1"/>
  <c r="C8" i="2"/>
  <c r="O7" i="2"/>
  <c r="N7" i="2"/>
  <c r="B7" i="2"/>
  <c r="M7" i="2" s="1"/>
  <c r="G5" i="1"/>
  <c r="O8" i="2" l="1"/>
  <c r="N8" i="2"/>
  <c r="C9" i="2"/>
  <c r="H28" i="1"/>
  <c r="H78" i="1" s="1"/>
  <c r="I6" i="1" s="1"/>
  <c r="B8" i="2"/>
  <c r="M8" i="2" s="1"/>
  <c r="H5" i="1"/>
  <c r="I28" i="1" l="1"/>
  <c r="I78" i="1" s="1"/>
  <c r="J6" i="1" s="1"/>
  <c r="C10" i="2"/>
  <c r="O9" i="2"/>
  <c r="N9" i="2"/>
  <c r="I5" i="1"/>
  <c r="B9" i="2"/>
  <c r="M9" i="2" s="1"/>
  <c r="O10" i="2" l="1"/>
  <c r="N10" i="2"/>
  <c r="C11" i="2"/>
  <c r="J28" i="1"/>
  <c r="J78" i="1" s="1"/>
  <c r="K6" i="1" s="1"/>
  <c r="J5" i="1"/>
  <c r="B10" i="2"/>
  <c r="M10" i="2" s="1"/>
  <c r="O11" i="2" l="1"/>
  <c r="N11" i="2"/>
  <c r="K28" i="1"/>
  <c r="K78" i="1" s="1"/>
  <c r="L6" i="1" s="1"/>
  <c r="C12" i="2"/>
  <c r="B11" i="2"/>
  <c r="M11" i="2" s="1"/>
  <c r="K5" i="1"/>
  <c r="C13" i="2" l="1"/>
  <c r="L28" i="1"/>
  <c r="L78" i="1" s="1"/>
  <c r="M6" i="1" s="1"/>
  <c r="O12" i="2"/>
  <c r="N12" i="2"/>
  <c r="B12" i="2"/>
  <c r="M12" i="2" s="1"/>
  <c r="L5" i="1"/>
  <c r="M28" i="1" l="1"/>
  <c r="M78" i="1" s="1"/>
  <c r="N6" i="1" s="1"/>
  <c r="C14" i="2"/>
  <c r="N13" i="2"/>
  <c r="O13" i="2"/>
  <c r="M5" i="1"/>
  <c r="B13" i="2"/>
  <c r="M13" i="2" s="1"/>
  <c r="O14" i="2" l="1"/>
  <c r="N14" i="2"/>
  <c r="C15" i="2"/>
  <c r="N28" i="1"/>
  <c r="N78" i="1" s="1"/>
  <c r="N5" i="1"/>
  <c r="B15" i="2" s="1"/>
  <c r="M15" i="2" s="1"/>
  <c r="B14" i="2"/>
  <c r="M14" i="2" s="1"/>
  <c r="O15" i="2" l="1"/>
  <c r="N15" i="2"/>
</calcChain>
</file>

<file path=xl/sharedStrings.xml><?xml version="1.0" encoding="utf-8"?>
<sst xmlns="http://schemas.openxmlformats.org/spreadsheetml/2006/main" count="83" uniqueCount="82">
  <si>
    <t>Beginbedrag in contanten</t>
  </si>
  <si>
    <t>Kassaldo (begin van de maand)</t>
  </si>
  <si>
    <t>Totaal kasontvangsten</t>
  </si>
  <si>
    <t>Totaal beschikbaar kas</t>
  </si>
  <si>
    <t>Reiskosten</t>
  </si>
  <si>
    <t>Subtotaal</t>
  </si>
  <si>
    <t>Betaling hoofdsom lening</t>
  </si>
  <si>
    <t>Ter voorziening en/of zekerheidstelling</t>
  </si>
  <si>
    <t>Totaal uitgegeven geld</t>
  </si>
  <si>
    <t>Kassaldo (eind van de maand)</t>
  </si>
  <si>
    <t>Andere operationele gegevens</t>
  </si>
  <si>
    <t>Debiteurensaldo</t>
  </si>
  <si>
    <t>Saldo slechte schulden</t>
  </si>
  <si>
    <t>Beschikbare voorraad</t>
  </si>
  <si>
    <t>Saldo crediteuren</t>
  </si>
  <si>
    <t>Afschrijving</t>
  </si>
  <si>
    <t>Startdatum</t>
  </si>
  <si>
    <t>Waarschuwing minimaal kassaldo</t>
  </si>
  <si>
    <t>Totaal</t>
  </si>
  <si>
    <t xml:space="preserve"> </t>
  </si>
  <si>
    <t>Maand</t>
  </si>
  <si>
    <t>Contant geld</t>
  </si>
  <si>
    <t>Niet onder minimum</t>
  </si>
  <si>
    <t>Onder minimum</t>
  </si>
  <si>
    <t>Inkomsten</t>
  </si>
  <si>
    <t>Uitgaven</t>
  </si>
  <si>
    <t>Contributie</t>
  </si>
  <si>
    <t>Jeugdfonds Sport en Cultuur</t>
  </si>
  <si>
    <t>Toernooien en competities</t>
  </si>
  <si>
    <t>Evenementen</t>
  </si>
  <si>
    <t>Kantine (omzet)</t>
  </si>
  <si>
    <t>Veldverhuur</t>
  </si>
  <si>
    <t>Kantineverhuur</t>
  </si>
  <si>
    <t>Sponsors</t>
  </si>
  <si>
    <t>Subsidies</t>
  </si>
  <si>
    <t>Loterijen</t>
  </si>
  <si>
    <t>Korting/bonus inkoop</t>
  </si>
  <si>
    <t>Afkoop (bar)diensten</t>
  </si>
  <si>
    <t>Kledingverhuur</t>
  </si>
  <si>
    <t>Winkelverkoop</t>
  </si>
  <si>
    <t>Introducees</t>
  </si>
  <si>
    <t>Lesbijdragen</t>
  </si>
  <si>
    <t>Overig</t>
  </si>
  <si>
    <t>Inkoop kantine</t>
  </si>
  <si>
    <t>Huur accommodatie</t>
  </si>
  <si>
    <t>Rente/aflossing lening</t>
  </si>
  <si>
    <t>Onderhoud accommodatie</t>
  </si>
  <si>
    <t>Onderhoud velden</t>
  </si>
  <si>
    <t>Wedstrijdkosten</t>
  </si>
  <si>
    <t>Afdracht bond</t>
  </si>
  <si>
    <t>Materialen</t>
  </si>
  <si>
    <t>Promotiemateriaal</t>
  </si>
  <si>
    <t>Ledenwerving</t>
  </si>
  <si>
    <t>ICT Kosten (website)</t>
  </si>
  <si>
    <t>TV en muziek abonnement</t>
  </si>
  <si>
    <t>Vergunningen</t>
  </si>
  <si>
    <t>Bestuur</t>
  </si>
  <si>
    <t>Jeugdcommissie</t>
  </si>
  <si>
    <t>Seniorencommissie</t>
  </si>
  <si>
    <t>Recreatiecommissie</t>
  </si>
  <si>
    <t>Evenementen/feesten</t>
  </si>
  <si>
    <t>Heren &amp; dames 1 (topsport)</t>
  </si>
  <si>
    <t>Representatie</t>
  </si>
  <si>
    <t>Energie</t>
  </si>
  <si>
    <t>Water</t>
  </si>
  <si>
    <t>Gas</t>
  </si>
  <si>
    <t>Gemeentelijke belastingen</t>
  </si>
  <si>
    <t>Afvalophaal</t>
  </si>
  <si>
    <t>Beveiliging</t>
  </si>
  <si>
    <t>Personeelslasten</t>
  </si>
  <si>
    <t>Lonen en sociale lasten</t>
  </si>
  <si>
    <t xml:space="preserve">Vrijwilligersonkosten </t>
  </si>
  <si>
    <t>Vrijwilligersvergoedingen</t>
  </si>
  <si>
    <t>Verzekeringen</t>
  </si>
  <si>
    <t>Administratie</t>
  </si>
  <si>
    <t>Bank</t>
  </si>
  <si>
    <t>Onvoorzien</t>
  </si>
  <si>
    <t xml:space="preserve">Huur horecafasciliteiten </t>
  </si>
  <si>
    <t>Schoonmaak</t>
  </si>
  <si>
    <t>Oninbare nota's</t>
  </si>
  <si>
    <t>Overig (overlijdenskaarten/bloemen)</t>
  </si>
  <si>
    <t>Reserveringen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</si>
</sst>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mmm\ yyyy"/>
    <numFmt numFmtId="169" formatCode="mmmm\ yyyy"/>
    <numFmt numFmtId="170" formatCode="mmm"/>
  </numFmts>
  <fonts count="25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0"/>
      <color theme="3"/>
      <name val="Franklin Gothic Book"/>
      <family val="2"/>
      <scheme val="minor"/>
    </font>
    <font>
      <sz val="14"/>
      <color theme="5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sz val="10"/>
      <color theme="0"/>
      <name val="Franklin Gothic Book"/>
      <family val="2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0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0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3" tint="0.79995117038483843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206518753624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2065187536243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3" tint="0.7999206518753624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/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2" applyNumberFormat="0" applyFill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5" applyNumberFormat="0" applyAlignment="0" applyProtection="0"/>
    <xf numFmtId="0" fontId="16" fillId="7" borderId="46" applyNumberFormat="0" applyAlignment="0" applyProtection="0"/>
    <xf numFmtId="0" fontId="17" fillId="7" borderId="45" applyNumberFormat="0" applyAlignment="0" applyProtection="0"/>
    <xf numFmtId="0" fontId="18" fillId="0" borderId="47" applyNumberFormat="0" applyFill="0" applyAlignment="0" applyProtection="0"/>
    <xf numFmtId="0" fontId="19" fillId="8" borderId="48" applyNumberFormat="0" applyAlignment="0" applyProtection="0"/>
    <xf numFmtId="0" fontId="20" fillId="0" borderId="0" applyNumberFormat="0" applyFill="0" applyBorder="0" applyAlignment="0" applyProtection="0"/>
    <xf numFmtId="0" fontId="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inden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44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44" fontId="1" fillId="0" borderId="3" xfId="0" applyNumberFormat="1" applyFont="1" applyFill="1" applyBorder="1" applyAlignment="1">
      <alignment horizontal="center" vertical="center"/>
    </xf>
    <xf numFmtId="44" fontId="1" fillId="2" borderId="3" xfId="0" applyNumberFormat="1" applyFont="1" applyFill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44" fontId="1" fillId="0" borderId="18" xfId="0" applyNumberFormat="1" applyFont="1" applyBorder="1" applyAlignment="1">
      <alignment horizontal="center" vertical="center"/>
    </xf>
    <xf numFmtId="44" fontId="1" fillId="0" borderId="19" xfId="0" applyNumberFormat="1" applyFont="1" applyBorder="1" applyAlignment="1">
      <alignment horizontal="center" vertical="center"/>
    </xf>
    <xf numFmtId="44" fontId="1" fillId="2" borderId="27" xfId="0" applyNumberFormat="1" applyFont="1" applyFill="1" applyBorder="1" applyAlignment="1">
      <alignment horizontal="center" vertical="center"/>
    </xf>
    <xf numFmtId="44" fontId="1" fillId="0" borderId="29" xfId="0" applyNumberFormat="1" applyFont="1" applyBorder="1" applyAlignment="1">
      <alignment horizontal="center" vertical="center"/>
    </xf>
    <xf numFmtId="44" fontId="1" fillId="0" borderId="26" xfId="0" applyNumberFormat="1" applyFont="1" applyBorder="1" applyAlignment="1">
      <alignment horizontal="center" vertical="center"/>
    </xf>
    <xf numFmtId="44" fontId="1" fillId="2" borderId="31" xfId="0" applyNumberFormat="1" applyFont="1" applyFill="1" applyBorder="1" applyAlignment="1">
      <alignment horizontal="center" vertical="center"/>
    </xf>
    <xf numFmtId="44" fontId="1" fillId="2" borderId="32" xfId="0" applyNumberFormat="1" applyFont="1" applyFill="1" applyBorder="1" applyAlignment="1">
      <alignment horizontal="center" vertical="center"/>
    </xf>
    <xf numFmtId="169" fontId="1" fillId="0" borderId="36" xfId="0" applyNumberFormat="1" applyFont="1" applyBorder="1" applyAlignment="1">
      <alignment horizontal="center" vertical="center"/>
    </xf>
    <xf numFmtId="169" fontId="1" fillId="2" borderId="38" xfId="0" applyNumberFormat="1" applyFont="1" applyFill="1" applyBorder="1" applyAlignment="1">
      <alignment horizontal="center" vertical="center"/>
    </xf>
    <xf numFmtId="169" fontId="1" fillId="0" borderId="38" xfId="0" applyNumberFormat="1" applyFont="1" applyBorder="1" applyAlignment="1">
      <alignment horizontal="center" vertical="center"/>
    </xf>
    <xf numFmtId="169" fontId="1" fillId="2" borderId="40" xfId="0" applyNumberFormat="1" applyFont="1" applyFill="1" applyBorder="1" applyAlignment="1">
      <alignment horizontal="center" vertical="center"/>
    </xf>
    <xf numFmtId="44" fontId="1" fillId="0" borderId="37" xfId="0" applyNumberFormat="1" applyFont="1" applyBorder="1" applyAlignment="1">
      <alignment horizontal="center" vertical="center"/>
    </xf>
    <xf numFmtId="44" fontId="1" fillId="2" borderId="39" xfId="0" applyNumberFormat="1" applyFont="1" applyFill="1" applyBorder="1" applyAlignment="1">
      <alignment horizontal="center" vertical="center"/>
    </xf>
    <xf numFmtId="44" fontId="1" fillId="0" borderId="39" xfId="0" applyNumberFormat="1" applyFont="1" applyBorder="1" applyAlignment="1">
      <alignment horizontal="center" vertical="center"/>
    </xf>
    <xf numFmtId="44" fontId="1" fillId="2" borderId="41" xfId="0" applyNumberFormat="1" applyFont="1" applyFill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1" fillId="0" borderId="7" xfId="0" applyNumberFormat="1" applyFont="1" applyFill="1" applyBorder="1" applyAlignment="1">
      <alignment horizontal="center" vertical="center"/>
    </xf>
    <xf numFmtId="44" fontId="1" fillId="0" borderId="8" xfId="0" applyNumberFormat="1" applyFont="1" applyFill="1" applyBorder="1" applyAlignment="1">
      <alignment horizontal="center" vertical="center"/>
    </xf>
    <xf numFmtId="44" fontId="1" fillId="34" borderId="9" xfId="0" applyNumberFormat="1" applyFont="1" applyFill="1" applyBorder="1" applyAlignment="1">
      <alignment horizontal="center" vertical="center"/>
    </xf>
    <xf numFmtId="44" fontId="1" fillId="34" borderId="10" xfId="0" applyNumberFormat="1" applyFont="1" applyFill="1" applyBorder="1" applyAlignment="1">
      <alignment horizontal="center" vertical="center"/>
    </xf>
    <xf numFmtId="44" fontId="1" fillId="34" borderId="12" xfId="0" applyNumberFormat="1" applyFont="1" applyFill="1" applyBorder="1" applyAlignment="1">
      <alignment horizontal="center" vertical="center"/>
    </xf>
    <xf numFmtId="44" fontId="1" fillId="34" borderId="15" xfId="0" applyNumberFormat="1" applyFont="1" applyFill="1" applyBorder="1" applyAlignment="1">
      <alignment horizontal="center" vertical="center"/>
    </xf>
    <xf numFmtId="44" fontId="1" fillId="34" borderId="20" xfId="0" applyNumberFormat="1" applyFont="1" applyFill="1" applyBorder="1" applyAlignment="1">
      <alignment horizontal="center" vertical="center"/>
    </xf>
    <xf numFmtId="44" fontId="1" fillId="34" borderId="23" xfId="0" applyNumberFormat="1" applyFont="1" applyFill="1" applyBorder="1" applyAlignment="1">
      <alignment horizontal="center" vertical="center"/>
    </xf>
    <xf numFmtId="44" fontId="1" fillId="34" borderId="21" xfId="0" applyNumberFormat="1" applyFont="1" applyFill="1" applyBorder="1" applyAlignment="1">
      <alignment horizontal="center" vertical="center"/>
    </xf>
    <xf numFmtId="44" fontId="1" fillId="34" borderId="28" xfId="0" applyNumberFormat="1" applyFont="1" applyFill="1" applyBorder="1" applyAlignment="1">
      <alignment horizontal="center" vertical="center"/>
    </xf>
    <xf numFmtId="44" fontId="1" fillId="34" borderId="30" xfId="0" applyNumberFormat="1" applyFont="1" applyFill="1" applyBorder="1" applyAlignment="1">
      <alignment horizontal="center" vertical="center"/>
    </xf>
    <xf numFmtId="44" fontId="1" fillId="34" borderId="33" xfId="0" applyNumberFormat="1" applyFont="1" applyFill="1" applyBorder="1" applyAlignment="1">
      <alignment horizontal="center" vertical="center"/>
    </xf>
    <xf numFmtId="44" fontId="1" fillId="35" borderId="16" xfId="0" applyNumberFormat="1" applyFont="1" applyFill="1" applyBorder="1" applyAlignment="1">
      <alignment horizontal="center" vertical="center"/>
    </xf>
    <xf numFmtId="44" fontId="1" fillId="35" borderId="17" xfId="0" applyNumberFormat="1" applyFont="1" applyFill="1" applyBorder="1" applyAlignment="1">
      <alignment horizontal="center" vertical="center"/>
    </xf>
    <xf numFmtId="44" fontId="1" fillId="35" borderId="11" xfId="0" applyNumberFormat="1" applyFont="1" applyFill="1" applyBorder="1" applyAlignment="1">
      <alignment horizontal="center" vertical="center"/>
    </xf>
    <xf numFmtId="44" fontId="1" fillId="35" borderId="4" xfId="0" applyNumberFormat="1" applyFont="1" applyFill="1" applyBorder="1" applyAlignment="1">
      <alignment horizontal="center" vertical="center"/>
    </xf>
    <xf numFmtId="44" fontId="1" fillId="35" borderId="13" xfId="0" applyNumberFormat="1" applyFont="1" applyFill="1" applyBorder="1" applyAlignment="1">
      <alignment horizontal="center" vertical="center"/>
    </xf>
    <xf numFmtId="44" fontId="1" fillId="35" borderId="14" xfId="0" applyNumberFormat="1" applyFont="1" applyFill="1" applyBorder="1" applyAlignment="1">
      <alignment horizontal="center" vertical="center"/>
    </xf>
    <xf numFmtId="168" fontId="2" fillId="35" borderId="6" xfId="0" applyNumberFormat="1" applyFont="1" applyFill="1" applyBorder="1" applyAlignment="1">
      <alignment horizontal="center" vertical="center"/>
    </xf>
    <xf numFmtId="168" fontId="2" fillId="35" borderId="4" xfId="0" applyNumberFormat="1" applyFont="1" applyFill="1" applyBorder="1" applyAlignment="1">
      <alignment horizontal="center" vertical="center"/>
    </xf>
    <xf numFmtId="44" fontId="1" fillId="35" borderId="22" xfId="0" applyNumberFormat="1" applyFont="1" applyFill="1" applyBorder="1" applyAlignment="1">
      <alignment horizontal="center" vertical="center"/>
    </xf>
    <xf numFmtId="44" fontId="1" fillId="35" borderId="24" xfId="0" applyNumberFormat="1" applyFont="1" applyFill="1" applyBorder="1" applyAlignment="1">
      <alignment horizontal="center" vertical="center"/>
    </xf>
    <xf numFmtId="44" fontId="1" fillId="35" borderId="25" xfId="0" applyNumberFormat="1" applyFont="1" applyFill="1" applyBorder="1" applyAlignment="1">
      <alignment horizontal="center" vertical="center"/>
    </xf>
    <xf numFmtId="0" fontId="2" fillId="35" borderId="34" xfId="0" applyNumberFormat="1" applyFont="1" applyFill="1" applyBorder="1" applyAlignment="1">
      <alignment horizontal="center" vertical="center"/>
    </xf>
    <xf numFmtId="0" fontId="2" fillId="35" borderId="35" xfId="0" applyNumberFormat="1" applyFont="1" applyFill="1" applyBorder="1" applyAlignment="1">
      <alignment horizontal="center" vertical="center"/>
    </xf>
    <xf numFmtId="0" fontId="24" fillId="34" borderId="1" xfId="0" applyNumberFormat="1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erekening" xfId="16" builtinId="22" customBuiltin="1"/>
    <cellStyle name="Controlecel" xfId="18" builtinId="23" customBuiltin="1"/>
    <cellStyle name="Gekoppelde cel" xfId="17" builtinId="24" customBuiltin="1"/>
    <cellStyle name="Goed" xfId="11" builtinId="26" customBuiltin="1"/>
    <cellStyle name="Invoer" xfId="14" builtinId="20" customBuiltin="1"/>
    <cellStyle name="Komma" xfId="1" builtinId="3" customBuiltin="1"/>
    <cellStyle name="Komma [0]" xfId="2" builtinId="6" customBuiltin="1"/>
    <cellStyle name="Kop 1" xfId="7" builtinId="16" customBuiltin="1"/>
    <cellStyle name="Kop 2" xfId="8" builtinId="17" customBuiltin="1"/>
    <cellStyle name="Kop 3" xfId="9" builtinId="18" customBuiltin="1"/>
    <cellStyle name="Kop 4" xfId="10" builtinId="19" customBuiltin="1"/>
    <cellStyle name="Neutraal" xfId="13" builtinId="28" customBuiltin="1"/>
    <cellStyle name="Notitie" xfId="20" builtinId="10" customBuiltin="1"/>
    <cellStyle name="Ongeldig" xfId="12" builtinId="27" customBuiltin="1"/>
    <cellStyle name="Procent" xfId="5" builtinId="5" customBuiltin="1"/>
    <cellStyle name="Standaard" xfId="0" builtinId="0" customBuiltin="1"/>
    <cellStyle name="Titel" xfId="6" builtinId="15" customBuiltin="1"/>
    <cellStyle name="Totaal" xfId="22" builtinId="25" customBuiltin="1"/>
    <cellStyle name="Uitvoer" xfId="15" builtinId="21" customBuiltin="1"/>
    <cellStyle name="Valuta" xfId="3" builtinId="4" customBuiltin="1"/>
    <cellStyle name="Valuta [0]" xfId="4" builtinId="7" customBuiltin="1"/>
    <cellStyle name="Verklarende tekst" xfId="21" builtinId="53" customBuiltin="1"/>
    <cellStyle name="Waarschuwingstekst" xfId="19" builtinId="11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19448494864066"/>
          <c:y val="5.8119658119658121E-2"/>
          <c:w val="0.83359563850814944"/>
          <c:h val="0.865965677367252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Cashflowgrafiek!$N$3</c:f>
              <c:strCache>
                <c:ptCount val="1"/>
                <c:pt idx="0">
                  <c:v>Niet onder minimum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Cashflowgrafiek!$M$4:$M$15</c:f>
              <c:numCache>
                <c:formatCode>mmm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Cashflowgrafiek!$N$4:$N$15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3-4CE7-B897-FBFDF37D1590}"/>
            </c:ext>
          </c:extLst>
        </c:ser>
        <c:ser>
          <c:idx val="1"/>
          <c:order val="1"/>
          <c:tx>
            <c:strRef>
              <c:f>Cashflowgrafiek!$O$3</c:f>
              <c:strCache>
                <c:ptCount val="1"/>
                <c:pt idx="0">
                  <c:v>Onder minimum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Cashflowgrafiek!$M$4:$M$15</c:f>
              <c:numCache>
                <c:formatCode>mmm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Cashflowgrafiek!$O$4:$O$15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83-4CE7-B897-FBFDF37D1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88037200"/>
        <c:axId val="688042776"/>
      </c:barChart>
      <c:dateAx>
        <c:axId val="68803720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8042776"/>
        <c:crosses val="autoZero"/>
        <c:auto val="1"/>
        <c:lblOffset val="100"/>
        <c:baseTimeUnit val="months"/>
      </c:dateAx>
      <c:valAx>
        <c:axId val="68804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_);_(&quot;€&quot;* \(#,##0\);_(&quot;€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8803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87153</xdr:colOff>
      <xdr:row>0</xdr:row>
      <xdr:rowOff>0</xdr:rowOff>
    </xdr:from>
    <xdr:to>
      <xdr:col>14</xdr:col>
      <xdr:colOff>1018222</xdr:colOff>
      <xdr:row>1</xdr:row>
      <xdr:rowOff>27622</xdr:rowOff>
    </xdr:to>
    <xdr:sp macro="" textlink="">
      <xdr:nvSpPr>
        <xdr:cNvPr id="5" name="Tijdelijke aanduiding voor tekst 10">
          <a:extLst>
            <a:ext uri="{FF2B5EF4-FFF2-40B4-BE49-F238E27FC236}">
              <a16:creationId xmlns:a16="http://schemas.microsoft.com/office/drawing/2014/main" id="{D7607269-B707-443F-905D-A08236652338}"/>
            </a:ext>
          </a:extLst>
        </xdr:cNvPr>
        <xdr:cNvSpPr>
          <a:spLocks noGrp="1"/>
        </xdr:cNvSpPr>
      </xdr:nvSpPr>
      <xdr:spPr>
        <a:xfrm>
          <a:off x="87153" y="0"/>
          <a:ext cx="15551944" cy="1492091"/>
        </a:xfrm>
        <a:prstGeom prst="rect">
          <a:avLst/>
        </a:prstGeom>
        <a:gradFill flip="none" rotWithShape="1">
          <a:gsLst>
            <a:gs pos="0">
              <a:srgbClr val="01ACD8"/>
            </a:gs>
            <a:gs pos="74650">
              <a:srgbClr val="6BC47B"/>
            </a:gs>
            <a:gs pos="50000">
              <a:srgbClr val="48BC9A"/>
            </a:gs>
            <a:gs pos="25300">
              <a:srgbClr val="25B4B8"/>
            </a:gs>
            <a:gs pos="100000">
              <a:srgbClr val="93CD58"/>
            </a:gs>
          </a:gsLst>
          <a:lin ang="1200000" scaled="0"/>
          <a:tileRect/>
        </a:gradFill>
      </xdr:spPr>
      <xdr:txBody>
        <a:bodyPr vert="horz" wrap="square" lIns="0" tIns="0" rIns="0" bIns="0" rtlCol="0" anchor="b">
          <a:noAutofit/>
        </a:bodyPr>
        <a:lstStyle>
          <a:lvl1pPr marL="177800" indent="-177800" algn="ctr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Arial" panose="020B0604020202020204" pitchFamily="34" charset="0"/>
            <a:buNone/>
            <a:defRPr sz="100" kern="1200">
              <a:solidFill>
                <a:schemeClr val="tx1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355600" indent="-17780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2"/>
            </a:buClr>
            <a:buFont typeface="Arial" panose="020B0604020202020204" pitchFamily="34" charset="0"/>
            <a:buChar char="•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2pPr>
          <a:lvl3pPr marL="531813" indent="-17145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3"/>
            </a:buClr>
            <a:buFont typeface="Segoe UI Light" panose="020B0502040204020203" pitchFamily="34" charset="0"/>
            <a:buChar char="–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3pPr>
          <a:lvl4pPr marL="0" indent="0" algn="l" defTabSz="914400" rtl="0" eaLnBrk="1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4pPr>
          <a:lvl5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2000" b="1" kern="1200">
              <a:solidFill>
                <a:schemeClr val="tx2"/>
              </a:solidFill>
              <a:latin typeface="+mj-lt"/>
              <a:ea typeface="+mn-ea"/>
              <a:cs typeface="+mn-cs"/>
            </a:defRPr>
          </a:lvl5pPr>
          <a:lvl6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600" b="0" kern="1200" cap="none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6pPr>
          <a:lvl7pPr marL="268288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SzPct val="90000"/>
            <a:buFont typeface="+mj-lt"/>
            <a:buAutoNum type="arabicPeriod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7pPr>
          <a:lvl8pPr marL="536575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+mj-lt"/>
            <a:buAutoNum type="alphaLcPeriod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8pPr>
          <a:lvl9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400" b="0" i="1" u="none" kern="1200">
              <a:solidFill>
                <a:schemeClr val="bg2">
                  <a:lumMod val="1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9pPr>
        </a:lstStyle>
        <a:p>
          <a:endParaRPr/>
        </a:p>
      </xdr:txBody>
    </xdr:sp>
    <xdr:clientData/>
  </xdr:twoCellAnchor>
  <xdr:twoCellAnchor>
    <xdr:from>
      <xdr:col>1</xdr:col>
      <xdr:colOff>201932</xdr:colOff>
      <xdr:row>0</xdr:row>
      <xdr:rowOff>274727</xdr:rowOff>
    </xdr:from>
    <xdr:to>
      <xdr:col>3</xdr:col>
      <xdr:colOff>204925</xdr:colOff>
      <xdr:row>0</xdr:row>
      <xdr:rowOff>1234847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56713" y="274727"/>
          <a:ext cx="3729650" cy="960120"/>
        </a:xfrm>
        <a:prstGeom prst="rect">
          <a:avLst/>
        </a:prstGeom>
        <a:noFill/>
        <a:ln w="9525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91440" algn="l" rtl="0"/>
          <a:r>
            <a:rPr lang="nl" sz="2800">
              <a:solidFill>
                <a:schemeClr val="tx2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Naam vereniging</a:t>
          </a:r>
          <a:endParaRPr lang="nl" sz="2800" baseline="0">
            <a:solidFill>
              <a:schemeClr val="tx2">
                <a:lumMod val="20000"/>
                <a:lumOff val="80000"/>
              </a:schemeClr>
            </a:solidFill>
            <a:latin typeface="Franklin Gothic Book" panose="020B0503020102020204" pitchFamily="34" charset="0"/>
          </a:endParaRPr>
        </a:p>
        <a:p>
          <a:pPr marL="91440" algn="l" rtl="0"/>
          <a:r>
            <a:rPr lang="nl" sz="2800" baseline="0">
              <a:solidFill>
                <a:schemeClr val="bg2"/>
              </a:solidFill>
              <a:latin typeface="Franklin Gothic Book" panose="020B0503020102020204" pitchFamily="34" charset="0"/>
            </a:rPr>
            <a:t>Cashflowprognose</a:t>
          </a:r>
          <a:endParaRPr lang="en-US" sz="2800">
            <a:solidFill>
              <a:schemeClr val="bg2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12</xdr:col>
      <xdr:colOff>406718</xdr:colOff>
      <xdr:row>0</xdr:row>
      <xdr:rowOff>3810</xdr:rowOff>
    </xdr:from>
    <xdr:to>
      <xdr:col>14</xdr:col>
      <xdr:colOff>875098</xdr:colOff>
      <xdr:row>0</xdr:row>
      <xdr:rowOff>1408747</xdr:rowOff>
    </xdr:to>
    <xdr:sp macro="" textlink="">
      <xdr:nvSpPr>
        <xdr:cNvPr id="6" name="Tijdelijke aanduiding voor tekst 10">
          <a:extLst>
            <a:ext uri="{FF2B5EF4-FFF2-40B4-BE49-F238E27FC236}">
              <a16:creationId xmlns:a16="http://schemas.microsoft.com/office/drawing/2014/main" id="{A001AB12-FBDF-4F70-85BE-18484BB77B56}"/>
            </a:ext>
          </a:extLst>
        </xdr:cNvPr>
        <xdr:cNvSpPr>
          <a:spLocks noGrp="1"/>
        </xdr:cNvSpPr>
      </xdr:nvSpPr>
      <xdr:spPr>
        <a:xfrm>
          <a:off x="13074968" y="3810"/>
          <a:ext cx="2421005" cy="1404937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a:blipFill>
      </xdr:spPr>
      <xdr:txBody>
        <a:bodyPr vert="horz" wrap="square" lIns="0" tIns="0" rIns="0" bIns="0" rtlCol="0" anchor="b">
          <a:noAutofit/>
        </a:bodyPr>
        <a:lstStyle>
          <a:lvl1pPr marL="177800" indent="-177800" algn="ctr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Arial" panose="020B0604020202020204" pitchFamily="34" charset="0"/>
            <a:buNone/>
            <a:defRPr sz="100" kern="1200">
              <a:solidFill>
                <a:schemeClr val="bg2">
                  <a:lumMod val="10000"/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355600" indent="-17780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2"/>
            </a:buClr>
            <a:buFont typeface="Arial" panose="020B0604020202020204" pitchFamily="34" charset="0"/>
            <a:buChar char="•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2pPr>
          <a:lvl3pPr marL="531813" indent="-17145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3"/>
            </a:buClr>
            <a:buFont typeface="Segoe UI Light" panose="020B0502040204020203" pitchFamily="34" charset="0"/>
            <a:buChar char="–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3pPr>
          <a:lvl4pPr marL="0" indent="0" algn="l" defTabSz="914400" rtl="0" eaLnBrk="1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4pPr>
          <a:lvl5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2000" b="1" kern="1200">
              <a:solidFill>
                <a:schemeClr val="tx2"/>
              </a:solidFill>
              <a:latin typeface="+mj-lt"/>
              <a:ea typeface="+mn-ea"/>
              <a:cs typeface="+mn-cs"/>
            </a:defRPr>
          </a:lvl5pPr>
          <a:lvl6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600" b="0" kern="1200" cap="none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6pPr>
          <a:lvl7pPr marL="268288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SzPct val="90000"/>
            <a:buFont typeface="+mj-lt"/>
            <a:buAutoNum type="arabicPeriod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7pPr>
          <a:lvl8pPr marL="536575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+mj-lt"/>
            <a:buAutoNum type="alphaLcPeriod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8pPr>
          <a:lvl9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400" b="0" i="1" u="none" kern="1200">
              <a:solidFill>
                <a:schemeClr val="bg2">
                  <a:lumMod val="1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428624</xdr:rowOff>
    </xdr:from>
    <xdr:to>
      <xdr:col>11</xdr:col>
      <xdr:colOff>0</xdr:colOff>
      <xdr:row>14</xdr:row>
      <xdr:rowOff>276224</xdr:rowOff>
    </xdr:to>
    <xdr:graphicFrame macro="">
      <xdr:nvGraphicFramePr>
        <xdr:cNvPr id="2" name="Grafiek 1" descr="cashflowgrafie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18</xdr:col>
      <xdr:colOff>289084</xdr:colOff>
      <xdr:row>1</xdr:row>
      <xdr:rowOff>21431</xdr:rowOff>
    </xdr:to>
    <xdr:sp macro="" textlink="">
      <xdr:nvSpPr>
        <xdr:cNvPr id="6" name="Tijdelijke aanduiding voor tekst 10">
          <a:extLst>
            <a:ext uri="{FF2B5EF4-FFF2-40B4-BE49-F238E27FC236}">
              <a16:creationId xmlns:a16="http://schemas.microsoft.com/office/drawing/2014/main" id="{C576ABF0-CFED-46C8-9379-1403DFFE9BD2}"/>
            </a:ext>
          </a:extLst>
        </xdr:cNvPr>
        <xdr:cNvSpPr>
          <a:spLocks noGrp="1"/>
        </xdr:cNvSpPr>
      </xdr:nvSpPr>
      <xdr:spPr>
        <a:xfrm>
          <a:off x="9525" y="0"/>
          <a:ext cx="15548134" cy="1488281"/>
        </a:xfrm>
        <a:prstGeom prst="rect">
          <a:avLst/>
        </a:prstGeom>
        <a:gradFill flip="none" rotWithShape="1">
          <a:gsLst>
            <a:gs pos="0">
              <a:srgbClr val="01ACD8"/>
            </a:gs>
            <a:gs pos="74650">
              <a:srgbClr val="6BC47B"/>
            </a:gs>
            <a:gs pos="50000">
              <a:srgbClr val="48BC9A"/>
            </a:gs>
            <a:gs pos="25300">
              <a:srgbClr val="25B4B8"/>
            </a:gs>
            <a:gs pos="100000">
              <a:srgbClr val="93CD58"/>
            </a:gs>
          </a:gsLst>
          <a:lin ang="1200000" scaled="0"/>
          <a:tileRect/>
        </a:gradFill>
      </xdr:spPr>
      <xdr:txBody>
        <a:bodyPr vert="horz" wrap="square" lIns="0" tIns="0" rIns="0" bIns="0" rtlCol="0" anchor="b">
          <a:noAutofit/>
        </a:bodyPr>
        <a:lstStyle>
          <a:lvl1pPr marL="177800" indent="-177800" algn="ctr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Arial" panose="020B0604020202020204" pitchFamily="34" charset="0"/>
            <a:buNone/>
            <a:defRPr sz="100" kern="1200">
              <a:solidFill>
                <a:schemeClr val="tx1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355600" indent="-17780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2"/>
            </a:buClr>
            <a:buFont typeface="Arial" panose="020B0604020202020204" pitchFamily="34" charset="0"/>
            <a:buChar char="•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2pPr>
          <a:lvl3pPr marL="531813" indent="-17145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3"/>
            </a:buClr>
            <a:buFont typeface="Segoe UI Light" panose="020B0502040204020203" pitchFamily="34" charset="0"/>
            <a:buChar char="–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3pPr>
          <a:lvl4pPr marL="0" indent="0" algn="l" defTabSz="914400" rtl="0" eaLnBrk="1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4pPr>
          <a:lvl5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2000" b="1" kern="1200">
              <a:solidFill>
                <a:schemeClr val="tx2"/>
              </a:solidFill>
              <a:latin typeface="+mj-lt"/>
              <a:ea typeface="+mn-ea"/>
              <a:cs typeface="+mn-cs"/>
            </a:defRPr>
          </a:lvl5pPr>
          <a:lvl6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600" b="0" kern="1200" cap="none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6pPr>
          <a:lvl7pPr marL="268288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SzPct val="90000"/>
            <a:buFont typeface="+mj-lt"/>
            <a:buAutoNum type="arabicPeriod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7pPr>
          <a:lvl8pPr marL="536575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+mj-lt"/>
            <a:buAutoNum type="alphaLcPeriod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8pPr>
          <a:lvl9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400" b="0" i="1" u="none" kern="1200">
              <a:solidFill>
                <a:schemeClr val="bg2">
                  <a:lumMod val="1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9pPr>
        </a:lstStyle>
        <a:p>
          <a:endParaRPr/>
        </a:p>
      </xdr:txBody>
    </xdr:sp>
    <xdr:clientData/>
  </xdr:twoCellAnchor>
  <xdr:twoCellAnchor>
    <xdr:from>
      <xdr:col>0</xdr:col>
      <xdr:colOff>75656</xdr:colOff>
      <xdr:row>0</xdr:row>
      <xdr:rowOff>535305</xdr:rowOff>
    </xdr:from>
    <xdr:to>
      <xdr:col>6</xdr:col>
      <xdr:colOff>695325</xdr:colOff>
      <xdr:row>0</xdr:row>
      <xdr:rowOff>1221105</xdr:rowOff>
    </xdr:to>
    <xdr:sp macro="" textlink="">
      <xdr:nvSpPr>
        <xdr:cNvPr id="9" name="Tekstva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5656" y="535305"/>
          <a:ext cx="5153569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nl" sz="2400" baseline="0">
              <a:solidFill>
                <a:schemeClr val="accent1"/>
              </a:solidFill>
              <a:latin typeface="Franklin Gothic Book" panose="020B0503020102020204" pitchFamily="34" charset="0"/>
            </a:rPr>
            <a:t>Cashflowgrafiek</a:t>
          </a:r>
          <a:endParaRPr lang="en-US" sz="2400">
            <a:solidFill>
              <a:schemeClr val="accent1"/>
            </a:solidFill>
            <a:latin typeface="Franklin Gothic Book" panose="020B0503020102020204" pitchFamily="34" charset="0"/>
          </a:endParaRPr>
        </a:p>
      </xdr:txBody>
    </xdr:sp>
    <xdr:clientData/>
  </xdr:twoCellAnchor>
  <xdr:twoCellAnchor>
    <xdr:from>
      <xdr:col>14</xdr:col>
      <xdr:colOff>954405</xdr:colOff>
      <xdr:row>0</xdr:row>
      <xdr:rowOff>0</xdr:rowOff>
    </xdr:from>
    <xdr:to>
      <xdr:col>18</xdr:col>
      <xdr:colOff>188345</xdr:colOff>
      <xdr:row>0</xdr:row>
      <xdr:rowOff>1401127</xdr:rowOff>
    </xdr:to>
    <xdr:sp macro="" textlink="">
      <xdr:nvSpPr>
        <xdr:cNvPr id="7" name="Tijdelijke aanduiding voor tekst 10">
          <a:extLst>
            <a:ext uri="{FF2B5EF4-FFF2-40B4-BE49-F238E27FC236}">
              <a16:creationId xmlns:a16="http://schemas.microsoft.com/office/drawing/2014/main" id="{DE25D6B1-835D-48F6-82D3-CF50D9D3F4E3}"/>
            </a:ext>
          </a:extLst>
        </xdr:cNvPr>
        <xdr:cNvSpPr>
          <a:spLocks noGrp="1"/>
        </xdr:cNvSpPr>
      </xdr:nvSpPr>
      <xdr:spPr>
        <a:xfrm>
          <a:off x="13032105" y="0"/>
          <a:ext cx="2424815" cy="1401127"/>
        </a:xfrm>
        <a:prstGeom prst="rect">
          <a:avLst/>
        </a:prstGeom>
        <a:blipFill>
          <a:blip xmlns:r="http://schemas.openxmlformats.org/officeDocument/2006/relationships" r:embed="rId2">
            <a:extLs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a:blipFill>
      </xdr:spPr>
      <xdr:txBody>
        <a:bodyPr vert="horz" wrap="square" lIns="0" tIns="0" rIns="0" bIns="0" rtlCol="0" anchor="b">
          <a:noAutofit/>
        </a:bodyPr>
        <a:lstStyle>
          <a:lvl1pPr marL="177800" indent="-177800" algn="ctr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Arial" panose="020B0604020202020204" pitchFamily="34" charset="0"/>
            <a:buNone/>
            <a:defRPr sz="100" kern="1200">
              <a:solidFill>
                <a:schemeClr val="bg2">
                  <a:lumMod val="10000"/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355600" indent="-17780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2"/>
            </a:buClr>
            <a:buFont typeface="Arial" panose="020B0604020202020204" pitchFamily="34" charset="0"/>
            <a:buChar char="•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2pPr>
          <a:lvl3pPr marL="531813" indent="-171450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3"/>
            </a:buClr>
            <a:buFont typeface="Segoe UI Light" panose="020B0502040204020203" pitchFamily="34" charset="0"/>
            <a:buChar char="–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3pPr>
          <a:lvl4pPr marL="0" indent="0" algn="l" defTabSz="914400" rtl="0" eaLnBrk="1" latinLnBrk="0" hangingPunct="1">
            <a:lnSpc>
              <a:spcPct val="10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4pPr>
          <a:lvl5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600"/>
            </a:spcAft>
            <a:buFont typeface="Arial" panose="020B0604020202020204" pitchFamily="34" charset="0"/>
            <a:buNone/>
            <a:defRPr sz="2000" b="1" kern="1200">
              <a:solidFill>
                <a:schemeClr val="tx2"/>
              </a:solidFill>
              <a:latin typeface="+mj-lt"/>
              <a:ea typeface="+mn-ea"/>
              <a:cs typeface="+mn-cs"/>
            </a:defRPr>
          </a:lvl5pPr>
          <a:lvl6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600" b="0" kern="1200" cap="none" baseline="0">
              <a:solidFill>
                <a:schemeClr val="bg2">
                  <a:lumMod val="10000"/>
                </a:schemeClr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6pPr>
          <a:lvl7pPr marL="268288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SzPct val="90000"/>
            <a:buFont typeface="+mj-lt"/>
            <a:buAutoNum type="arabicPeriod"/>
            <a:tabLst/>
            <a:defRPr sz="15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7pPr>
          <a:lvl8pPr marL="536575" indent="-268288" algn="l" defTabSz="914400" rtl="0" eaLnBrk="1" latinLnBrk="0" hangingPunct="1">
            <a:lnSpc>
              <a:spcPct val="90000"/>
            </a:lnSpc>
            <a:spcBef>
              <a:spcPts val="400"/>
            </a:spcBef>
            <a:spcAft>
              <a:spcPts val="400"/>
            </a:spcAft>
            <a:buClr>
              <a:schemeClr val="accent1"/>
            </a:buClr>
            <a:buFont typeface="+mj-lt"/>
            <a:buAutoNum type="alphaLcPeriod"/>
            <a:defRPr sz="1400" kern="1200">
              <a:solidFill>
                <a:schemeClr val="bg2">
                  <a:lumMod val="10000"/>
                </a:schemeClr>
              </a:solidFill>
              <a:latin typeface="+mn-lt"/>
              <a:ea typeface="+mn-ea"/>
              <a:cs typeface="+mn-cs"/>
            </a:defRPr>
          </a:lvl8pPr>
          <a:lvl9pPr marL="0" indent="0" algn="l" defTabSz="914400" rtl="0" eaLnBrk="1" latinLnBrk="0" hangingPunct="1">
            <a:lnSpc>
              <a:spcPct val="90000"/>
            </a:lnSpc>
            <a:spcBef>
              <a:spcPts val="600"/>
            </a:spcBef>
            <a:spcAft>
              <a:spcPts val="300"/>
            </a:spcAft>
            <a:buClr>
              <a:schemeClr val="accent1"/>
            </a:buClr>
            <a:buFont typeface="Arial" panose="020B0604020202020204" pitchFamily="34" charset="0"/>
            <a:buNone/>
            <a:defRPr sz="1400" b="0" i="1" u="none" kern="1200">
              <a:solidFill>
                <a:schemeClr val="bg2">
                  <a:lumMod val="10000"/>
                </a:schemeClr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86"/>
  <sheetViews>
    <sheetView showGridLines="0" zoomScale="80" zoomScaleNormal="80" workbookViewId="0">
      <selection activeCell="C5" sqref="C5"/>
    </sheetView>
  </sheetViews>
  <sheetFormatPr defaultColWidth="8.90625" defaultRowHeight="21.9" customHeight="1"/>
  <cols>
    <col min="1" max="1" width="1.81640625" style="10" customWidth="1"/>
    <col min="2" max="2" width="32.81640625" style="9" customWidth="1"/>
    <col min="3" max="14" width="11.54296875" style="8" customWidth="1"/>
    <col min="15" max="15" width="12.81640625" style="8" customWidth="1"/>
    <col min="16" max="16" width="1.81640625" style="10" customWidth="1"/>
    <col min="17" max="16384" width="8.90625" style="10"/>
  </cols>
  <sheetData>
    <row r="1" spans="2:16" ht="116.25" customHeight="1">
      <c r="P1" s="10" t="s">
        <v>19</v>
      </c>
    </row>
    <row r="2" spans="2:16" ht="21" customHeight="1"/>
    <row r="3" spans="2:16" s="2" customFormat="1" ht="32.1" customHeight="1">
      <c r="B3" s="1" t="s">
        <v>0</v>
      </c>
      <c r="C3" s="15">
        <v>0</v>
      </c>
      <c r="D3" s="8"/>
      <c r="E3" s="7" t="s">
        <v>16</v>
      </c>
      <c r="F3" s="16">
        <f ca="1">DATE(YEAR(TODAY()),MONTH(TODAY())+1,1)</f>
        <v>44317</v>
      </c>
      <c r="G3" s="3"/>
      <c r="H3" s="1" t="s">
        <v>17</v>
      </c>
      <c r="I3" s="8"/>
      <c r="J3" s="15">
        <v>1000</v>
      </c>
      <c r="K3" s="3"/>
      <c r="L3" s="3"/>
      <c r="M3" s="3"/>
      <c r="N3" s="3"/>
      <c r="O3" s="3"/>
    </row>
    <row r="4" spans="2:16" ht="21.9" customHeight="1"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2:16" s="5" customFormat="1" ht="32.1" customHeight="1">
      <c r="B5" s="4"/>
      <c r="C5" s="56">
        <f ca="1">IF(Start_Date="","",Start_Date)</f>
        <v>44317</v>
      </c>
      <c r="D5" s="57">
        <f ca="1">IF(C5="","",DATE(YEAR(C5),MONTH(C5)+1,1))</f>
        <v>44348</v>
      </c>
      <c r="E5" s="57">
        <f t="shared" ref="E5:N5" ca="1" si="0">IF(D5="","",DATE(YEAR(D5),MONTH(D5)+1,1))</f>
        <v>44378</v>
      </c>
      <c r="F5" s="57">
        <f t="shared" ca="1" si="0"/>
        <v>44409</v>
      </c>
      <c r="G5" s="57">
        <f t="shared" ca="1" si="0"/>
        <v>44440</v>
      </c>
      <c r="H5" s="57">
        <f t="shared" ca="1" si="0"/>
        <v>44470</v>
      </c>
      <c r="I5" s="57">
        <f t="shared" ca="1" si="0"/>
        <v>44501</v>
      </c>
      <c r="J5" s="57">
        <f t="shared" ca="1" si="0"/>
        <v>44531</v>
      </c>
      <c r="K5" s="57">
        <f t="shared" ca="1" si="0"/>
        <v>44562</v>
      </c>
      <c r="L5" s="57">
        <f t="shared" ca="1" si="0"/>
        <v>44593</v>
      </c>
      <c r="M5" s="57">
        <f t="shared" ca="1" si="0"/>
        <v>44621</v>
      </c>
      <c r="N5" s="57">
        <f t="shared" ca="1" si="0"/>
        <v>44652</v>
      </c>
      <c r="O5" s="63" t="s">
        <v>18</v>
      </c>
    </row>
    <row r="6" spans="2:16" s="2" customFormat="1" ht="30.75" customHeight="1">
      <c r="B6" s="1" t="s">
        <v>1</v>
      </c>
      <c r="C6" s="38">
        <f>C3</f>
        <v>0</v>
      </c>
      <c r="D6" s="39">
        <f t="shared" ref="D6:N6" si="1">C78</f>
        <v>0</v>
      </c>
      <c r="E6" s="39">
        <f t="shared" si="1"/>
        <v>0</v>
      </c>
      <c r="F6" s="39">
        <f t="shared" si="1"/>
        <v>0</v>
      </c>
      <c r="G6" s="39">
        <f t="shared" si="1"/>
        <v>0</v>
      </c>
      <c r="H6" s="39">
        <f t="shared" si="1"/>
        <v>0</v>
      </c>
      <c r="I6" s="39">
        <f t="shared" si="1"/>
        <v>0</v>
      </c>
      <c r="J6" s="39">
        <f t="shared" si="1"/>
        <v>0</v>
      </c>
      <c r="K6" s="39">
        <f t="shared" si="1"/>
        <v>0</v>
      </c>
      <c r="L6" s="39">
        <f t="shared" si="1"/>
        <v>0</v>
      </c>
      <c r="M6" s="39">
        <f t="shared" si="1"/>
        <v>0</v>
      </c>
      <c r="N6" s="39">
        <f t="shared" si="1"/>
        <v>0</v>
      </c>
      <c r="O6" s="63"/>
    </row>
    <row r="7" spans="2:16" ht="9" customHeight="1"/>
    <row r="8" spans="2:16" ht="21.9" customHeight="1">
      <c r="B8" s="11" t="s">
        <v>24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2:16" ht="9" customHeight="1"/>
    <row r="10" spans="2:16" s="2" customFormat="1" ht="21.9" customHeight="1">
      <c r="B10" s="1" t="s">
        <v>26</v>
      </c>
      <c r="C10" s="17">
        <v>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40">
        <f t="shared" ref="O10:O26" si="2">SUM(C10:N10)</f>
        <v>0</v>
      </c>
    </row>
    <row r="11" spans="2:16" s="2" customFormat="1" ht="21.9" customHeight="1">
      <c r="B11" s="1" t="s">
        <v>27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41">
        <f t="shared" si="2"/>
        <v>0</v>
      </c>
    </row>
    <row r="12" spans="2:16" s="2" customFormat="1" ht="21.9" customHeight="1">
      <c r="B12" s="1" t="s">
        <v>28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1">
        <f t="shared" si="2"/>
        <v>0</v>
      </c>
    </row>
    <row r="13" spans="2:16" s="2" customFormat="1" ht="21.9" customHeight="1">
      <c r="B13" s="1" t="s">
        <v>29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1">
        <f t="shared" si="2"/>
        <v>0</v>
      </c>
    </row>
    <row r="14" spans="2:16" s="2" customFormat="1" ht="21.9" customHeight="1">
      <c r="B14" s="1" t="s">
        <v>30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1">
        <f t="shared" si="2"/>
        <v>0</v>
      </c>
    </row>
    <row r="15" spans="2:16" s="2" customFormat="1" ht="21.9" customHeight="1">
      <c r="B15" s="1" t="s">
        <v>31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41">
        <f t="shared" si="2"/>
        <v>0</v>
      </c>
    </row>
    <row r="16" spans="2:16" s="2" customFormat="1" ht="21.9" customHeight="1">
      <c r="B16" s="1" t="s">
        <v>32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41"/>
    </row>
    <row r="17" spans="2:15" s="2" customFormat="1" ht="21.9" customHeight="1">
      <c r="B17" s="1" t="s">
        <v>33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41"/>
    </row>
    <row r="18" spans="2:15" s="2" customFormat="1" ht="21.9" customHeight="1">
      <c r="B18" s="1" t="s">
        <v>34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1"/>
    </row>
    <row r="19" spans="2:15" s="2" customFormat="1" ht="21.9" customHeight="1">
      <c r="B19" s="1" t="s">
        <v>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41"/>
    </row>
    <row r="20" spans="2:15" s="2" customFormat="1" ht="21.9" customHeight="1">
      <c r="B20" s="1" t="s">
        <v>36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41"/>
    </row>
    <row r="21" spans="2:15" s="2" customFormat="1" ht="21.9" customHeight="1">
      <c r="B21" s="1" t="s">
        <v>37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1"/>
    </row>
    <row r="22" spans="2:15" s="2" customFormat="1" ht="21.9" customHeight="1">
      <c r="B22" s="1" t="s">
        <v>38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1"/>
    </row>
    <row r="23" spans="2:15" s="2" customFormat="1" ht="21.9" customHeight="1">
      <c r="B23" s="1" t="s">
        <v>39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41"/>
    </row>
    <row r="24" spans="2:15" s="2" customFormat="1" ht="21.9" customHeight="1">
      <c r="B24" s="1" t="s">
        <v>40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41"/>
    </row>
    <row r="25" spans="2:15" s="2" customFormat="1" ht="21.9" customHeight="1">
      <c r="B25" s="1" t="s">
        <v>41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41"/>
    </row>
    <row r="26" spans="2:15" s="2" customFormat="1" ht="21.9" customHeight="1">
      <c r="B26" s="1" t="s">
        <v>42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">
        <f t="shared" si="2"/>
        <v>0</v>
      </c>
    </row>
    <row r="27" spans="2:15" s="2" customFormat="1" ht="32.1" customHeight="1">
      <c r="B27" s="6" t="s">
        <v>2</v>
      </c>
      <c r="C27" s="52">
        <f t="shared" ref="C27:N27" si="3">SUM(C10,C12:C26,(C11*-1))</f>
        <v>0</v>
      </c>
      <c r="D27" s="53">
        <f t="shared" si="3"/>
        <v>0</v>
      </c>
      <c r="E27" s="53">
        <f t="shared" si="3"/>
        <v>0</v>
      </c>
      <c r="F27" s="53">
        <f t="shared" si="3"/>
        <v>0</v>
      </c>
      <c r="G27" s="53">
        <f t="shared" si="3"/>
        <v>0</v>
      </c>
      <c r="H27" s="53">
        <f t="shared" si="3"/>
        <v>0</v>
      </c>
      <c r="I27" s="53">
        <f t="shared" si="3"/>
        <v>0</v>
      </c>
      <c r="J27" s="53">
        <f t="shared" si="3"/>
        <v>0</v>
      </c>
      <c r="K27" s="53">
        <f t="shared" si="3"/>
        <v>0</v>
      </c>
      <c r="L27" s="53">
        <f t="shared" si="3"/>
        <v>0</v>
      </c>
      <c r="M27" s="53">
        <f t="shared" si="3"/>
        <v>0</v>
      </c>
      <c r="N27" s="53">
        <f t="shared" si="3"/>
        <v>0</v>
      </c>
      <c r="O27" s="42">
        <f>SUM(O10:O26)</f>
        <v>0</v>
      </c>
    </row>
    <row r="28" spans="2:15" s="2" customFormat="1" ht="32.1" customHeight="1">
      <c r="B28" s="6" t="s">
        <v>3</v>
      </c>
      <c r="C28" s="54">
        <f t="shared" ref="C28:N28" si="4">(C6+C27)</f>
        <v>0</v>
      </c>
      <c r="D28" s="55">
        <f t="shared" si="4"/>
        <v>0</v>
      </c>
      <c r="E28" s="55">
        <f t="shared" si="4"/>
        <v>0</v>
      </c>
      <c r="F28" s="55">
        <f t="shared" si="4"/>
        <v>0</v>
      </c>
      <c r="G28" s="55">
        <f t="shared" si="4"/>
        <v>0</v>
      </c>
      <c r="H28" s="55">
        <f t="shared" si="4"/>
        <v>0</v>
      </c>
      <c r="I28" s="55">
        <f t="shared" si="4"/>
        <v>0</v>
      </c>
      <c r="J28" s="55">
        <f t="shared" si="4"/>
        <v>0</v>
      </c>
      <c r="K28" s="55">
        <f t="shared" si="4"/>
        <v>0</v>
      </c>
      <c r="L28" s="55">
        <f t="shared" si="4"/>
        <v>0</v>
      </c>
      <c r="M28" s="55">
        <f t="shared" si="4"/>
        <v>0</v>
      </c>
      <c r="N28" s="55">
        <f t="shared" si="4"/>
        <v>0</v>
      </c>
      <c r="O28" s="43"/>
    </row>
    <row r="29" spans="2:15" ht="9" customHeight="1"/>
    <row r="30" spans="2:15" ht="21.9" customHeight="1">
      <c r="B30" s="11" t="s">
        <v>25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2:15" ht="9" customHeight="1"/>
    <row r="32" spans="2:15" s="2" customFormat="1" ht="21.9" customHeight="1">
      <c r="B32" t="s">
        <v>43</v>
      </c>
      <c r="C32" s="19">
        <v>0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40">
        <f t="shared" ref="O32:O76" si="5">SUM(C32:N32)</f>
        <v>0</v>
      </c>
    </row>
    <row r="33" spans="2:15" s="2" customFormat="1" ht="21.9" customHeight="1">
      <c r="B33" t="s">
        <v>44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41">
        <f t="shared" si="5"/>
        <v>0</v>
      </c>
    </row>
    <row r="34" spans="2:15" s="2" customFormat="1" ht="21.9" customHeight="1">
      <c r="B34" t="s">
        <v>45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41">
        <f t="shared" si="5"/>
        <v>0</v>
      </c>
    </row>
    <row r="35" spans="2:15" s="2" customFormat="1" ht="21.9" customHeight="1">
      <c r="B35" t="s">
        <v>46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41">
        <f t="shared" si="5"/>
        <v>0</v>
      </c>
    </row>
    <row r="36" spans="2:15" s="2" customFormat="1" ht="21.9" customHeight="1">
      <c r="B36" t="s">
        <v>47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41">
        <f t="shared" si="5"/>
        <v>0</v>
      </c>
    </row>
    <row r="37" spans="2:15" s="2" customFormat="1" ht="21.9" customHeight="1">
      <c r="B37" t="s">
        <v>48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41">
        <f t="shared" si="5"/>
        <v>0</v>
      </c>
    </row>
    <row r="38" spans="2:15" s="2" customFormat="1" ht="21.9" customHeight="1">
      <c r="B38" t="s">
        <v>49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41">
        <f t="shared" si="5"/>
        <v>0</v>
      </c>
    </row>
    <row r="39" spans="2:15" s="2" customFormat="1" ht="21.9" customHeight="1">
      <c r="B39" t="s">
        <v>50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41">
        <f t="shared" si="5"/>
        <v>0</v>
      </c>
    </row>
    <row r="40" spans="2:15" s="2" customFormat="1" ht="21.9" customHeight="1">
      <c r="B40" t="s">
        <v>51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41">
        <f t="shared" si="5"/>
        <v>0</v>
      </c>
    </row>
    <row r="41" spans="2:15" s="2" customFormat="1" ht="21.9" customHeight="1">
      <c r="B41" t="s">
        <v>52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41">
        <f t="shared" si="5"/>
        <v>0</v>
      </c>
    </row>
    <row r="42" spans="2:15" s="2" customFormat="1" ht="21.9" customHeight="1">
      <c r="B42" t="s">
        <v>53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41">
        <f t="shared" si="5"/>
        <v>0</v>
      </c>
    </row>
    <row r="43" spans="2:15" s="2" customFormat="1" ht="21.9" customHeight="1">
      <c r="B43" t="s">
        <v>54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41">
        <f t="shared" si="5"/>
        <v>0</v>
      </c>
    </row>
    <row r="44" spans="2:15" s="2" customFormat="1" ht="21.9" customHeight="1">
      <c r="B44" t="s">
        <v>55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41">
        <f t="shared" si="5"/>
        <v>0</v>
      </c>
    </row>
    <row r="45" spans="2:15" s="2" customFormat="1" ht="21.9" customHeight="1">
      <c r="B45" t="s">
        <v>56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41">
        <f t="shared" si="5"/>
        <v>0</v>
      </c>
    </row>
    <row r="46" spans="2:15" s="2" customFormat="1" ht="21.9" customHeight="1">
      <c r="B46" t="s">
        <v>57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41">
        <f t="shared" si="5"/>
        <v>0</v>
      </c>
    </row>
    <row r="47" spans="2:15" s="2" customFormat="1" ht="21.9" customHeight="1">
      <c r="B47" t="s">
        <v>58</v>
      </c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41">
        <f t="shared" si="5"/>
        <v>0</v>
      </c>
    </row>
    <row r="48" spans="2:15" s="2" customFormat="1" ht="21.9" customHeight="1">
      <c r="B48" t="s">
        <v>59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41">
        <f t="shared" si="5"/>
        <v>0</v>
      </c>
    </row>
    <row r="49" spans="2:15" s="2" customFormat="1" ht="21.9" customHeight="1">
      <c r="B49" t="s">
        <v>60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41">
        <f t="shared" si="5"/>
        <v>0</v>
      </c>
    </row>
    <row r="50" spans="2:15" s="2" customFormat="1" ht="21.9" customHeight="1">
      <c r="B50" t="s">
        <v>61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41">
        <f t="shared" si="5"/>
        <v>0</v>
      </c>
    </row>
    <row r="51" spans="2:15" s="2" customFormat="1" ht="21.9" customHeight="1">
      <c r="B51" t="s">
        <v>62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41">
        <f t="shared" si="5"/>
        <v>0</v>
      </c>
    </row>
    <row r="52" spans="2:15" s="2" customFormat="1" ht="21.9" customHeight="1">
      <c r="B52" t="s">
        <v>63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41"/>
    </row>
    <row r="53" spans="2:15" s="2" customFormat="1" ht="21.9" customHeight="1">
      <c r="B53" t="s">
        <v>64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41"/>
    </row>
    <row r="54" spans="2:15" s="2" customFormat="1" ht="21.9" customHeight="1">
      <c r="B54" t="s">
        <v>65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41"/>
    </row>
    <row r="55" spans="2:15" s="2" customFormat="1" ht="21.9" customHeight="1">
      <c r="B55" t="s">
        <v>66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41"/>
    </row>
    <row r="56" spans="2:15" s="2" customFormat="1" ht="21.9" customHeight="1">
      <c r="B56" t="s">
        <v>67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41"/>
    </row>
    <row r="57" spans="2:15" s="2" customFormat="1" ht="21.9" customHeight="1">
      <c r="B57" t="s">
        <v>68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41"/>
    </row>
    <row r="58" spans="2:15" s="2" customFormat="1" ht="21.9" customHeight="1">
      <c r="B58" t="s">
        <v>69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41"/>
    </row>
    <row r="59" spans="2:15" s="2" customFormat="1" ht="21.9" customHeight="1">
      <c r="B59" t="s">
        <v>70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41"/>
    </row>
    <row r="60" spans="2:15" s="2" customFormat="1" ht="21.9" customHeight="1">
      <c r="B60" t="s">
        <v>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41"/>
    </row>
    <row r="61" spans="2:15" s="2" customFormat="1" ht="21.9" customHeight="1">
      <c r="B61" t="s">
        <v>71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41"/>
    </row>
    <row r="62" spans="2:15" s="2" customFormat="1" ht="21.9" customHeight="1">
      <c r="B62" t="s">
        <v>72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41"/>
    </row>
    <row r="63" spans="2:15" s="2" customFormat="1" ht="21.9" customHeight="1">
      <c r="B63" t="s">
        <v>73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41"/>
    </row>
    <row r="64" spans="2:15" s="2" customFormat="1" ht="21.9" customHeight="1">
      <c r="B64" t="s">
        <v>74</v>
      </c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41"/>
    </row>
    <row r="65" spans="2:15" s="2" customFormat="1" ht="21.9" customHeight="1">
      <c r="B65" t="s">
        <v>75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41"/>
    </row>
    <row r="66" spans="2:15" s="2" customFormat="1" ht="21.9" customHeight="1">
      <c r="B66" t="s">
        <v>76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41"/>
    </row>
    <row r="67" spans="2:15" s="2" customFormat="1" ht="21.9" customHeight="1">
      <c r="B67" t="s">
        <v>77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41">
        <f t="shared" si="5"/>
        <v>0</v>
      </c>
    </row>
    <row r="68" spans="2:15" s="2" customFormat="1" ht="21.9" customHeight="1">
      <c r="B68" t="s">
        <v>78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41">
        <f t="shared" si="5"/>
        <v>0</v>
      </c>
    </row>
    <row r="69" spans="2:15" s="2" customFormat="1" ht="21.9" customHeight="1">
      <c r="B69" t="s">
        <v>79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41">
        <f t="shared" si="5"/>
        <v>0</v>
      </c>
    </row>
    <row r="70" spans="2:15" s="2" customFormat="1" ht="21.9" customHeight="1">
      <c r="B70" t="s">
        <v>80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41"/>
    </row>
    <row r="71" spans="2:15" s="2" customFormat="1" ht="21.9" customHeight="1">
      <c r="B71" t="s">
        <v>81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41">
        <f t="shared" si="5"/>
        <v>0</v>
      </c>
    </row>
    <row r="72" spans="2:15" s="2" customFormat="1" ht="21.9" customHeight="1">
      <c r="B72" s="1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41">
        <f t="shared" si="5"/>
        <v>0</v>
      </c>
    </row>
    <row r="73" spans="2:15" s="2" customFormat="1" ht="30" customHeight="1">
      <c r="B73" s="6" t="s">
        <v>5</v>
      </c>
      <c r="C73" s="50">
        <f t="shared" ref="C73:N73" si="6">SUM(C32:C72)</f>
        <v>0</v>
      </c>
      <c r="D73" s="51">
        <f t="shared" si="6"/>
        <v>0</v>
      </c>
      <c r="E73" s="51">
        <f t="shared" si="6"/>
        <v>0</v>
      </c>
      <c r="F73" s="51">
        <f t="shared" si="6"/>
        <v>0</v>
      </c>
      <c r="G73" s="51">
        <f t="shared" si="6"/>
        <v>0</v>
      </c>
      <c r="H73" s="51">
        <f t="shared" si="6"/>
        <v>0</v>
      </c>
      <c r="I73" s="51">
        <f t="shared" si="6"/>
        <v>0</v>
      </c>
      <c r="J73" s="51">
        <f t="shared" si="6"/>
        <v>0</v>
      </c>
      <c r="K73" s="51">
        <f t="shared" si="6"/>
        <v>0</v>
      </c>
      <c r="L73" s="51">
        <f t="shared" si="6"/>
        <v>0</v>
      </c>
      <c r="M73" s="51">
        <f t="shared" si="6"/>
        <v>0</v>
      </c>
      <c r="N73" s="51">
        <f t="shared" si="6"/>
        <v>0</v>
      </c>
      <c r="O73" s="43">
        <f t="shared" si="5"/>
        <v>0</v>
      </c>
    </row>
    <row r="74" spans="2:15" ht="9" customHeight="1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2:15" s="2" customFormat="1" ht="21.9" customHeight="1">
      <c r="B75" s="1" t="s">
        <v>6</v>
      </c>
      <c r="C75" s="21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44">
        <f t="shared" si="5"/>
        <v>0</v>
      </c>
    </row>
    <row r="76" spans="2:15" s="2" customFormat="1" ht="21.9" customHeight="1">
      <c r="B76" s="1" t="s">
        <v>7</v>
      </c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41">
        <f t="shared" si="5"/>
        <v>0</v>
      </c>
    </row>
    <row r="77" spans="2:15" s="2" customFormat="1" ht="30" customHeight="1">
      <c r="B77" s="6" t="s">
        <v>8</v>
      </c>
      <c r="C77" s="58">
        <f t="shared" ref="C77:N77" si="7">C73-SUM(C75:C76)</f>
        <v>0</v>
      </c>
      <c r="D77" s="53">
        <f t="shared" si="7"/>
        <v>0</v>
      </c>
      <c r="E77" s="53">
        <f t="shared" si="7"/>
        <v>0</v>
      </c>
      <c r="F77" s="53">
        <f t="shared" si="7"/>
        <v>0</v>
      </c>
      <c r="G77" s="53">
        <f t="shared" si="7"/>
        <v>0</v>
      </c>
      <c r="H77" s="53">
        <f t="shared" si="7"/>
        <v>0</v>
      </c>
      <c r="I77" s="53">
        <f t="shared" si="7"/>
        <v>0</v>
      </c>
      <c r="J77" s="53">
        <f t="shared" si="7"/>
        <v>0</v>
      </c>
      <c r="K77" s="53">
        <f t="shared" si="7"/>
        <v>0</v>
      </c>
      <c r="L77" s="53">
        <f t="shared" si="7"/>
        <v>0</v>
      </c>
      <c r="M77" s="53">
        <f t="shared" si="7"/>
        <v>0</v>
      </c>
      <c r="N77" s="53">
        <f t="shared" si="7"/>
        <v>0</v>
      </c>
      <c r="O77" s="45">
        <f>SUM(O73,O75:O76)</f>
        <v>0</v>
      </c>
    </row>
    <row r="78" spans="2:15" s="2" customFormat="1" ht="30" customHeight="1">
      <c r="B78" s="6" t="s">
        <v>9</v>
      </c>
      <c r="C78" s="59">
        <f t="shared" ref="C78:N78" si="8">(C28-C77)</f>
        <v>0</v>
      </c>
      <c r="D78" s="60">
        <f t="shared" si="8"/>
        <v>0</v>
      </c>
      <c r="E78" s="60">
        <f t="shared" si="8"/>
        <v>0</v>
      </c>
      <c r="F78" s="60">
        <f t="shared" si="8"/>
        <v>0</v>
      </c>
      <c r="G78" s="60">
        <f t="shared" si="8"/>
        <v>0</v>
      </c>
      <c r="H78" s="60">
        <f t="shared" si="8"/>
        <v>0</v>
      </c>
      <c r="I78" s="60">
        <f t="shared" si="8"/>
        <v>0</v>
      </c>
      <c r="J78" s="60">
        <f t="shared" si="8"/>
        <v>0</v>
      </c>
      <c r="K78" s="60">
        <f t="shared" si="8"/>
        <v>0</v>
      </c>
      <c r="L78" s="60">
        <f t="shared" si="8"/>
        <v>0</v>
      </c>
      <c r="M78" s="60">
        <f t="shared" si="8"/>
        <v>0</v>
      </c>
      <c r="N78" s="60">
        <f t="shared" si="8"/>
        <v>0</v>
      </c>
      <c r="O78" s="46"/>
    </row>
    <row r="80" spans="2:15" ht="21.9" customHeight="1">
      <c r="B80" s="11" t="s">
        <v>10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2:15" ht="9" customHeight="1"/>
    <row r="82" spans="2:15" s="2" customFormat="1" ht="21.9" customHeight="1">
      <c r="B82" s="1" t="s">
        <v>11</v>
      </c>
      <c r="C82" s="23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47"/>
    </row>
    <row r="83" spans="2:15" s="2" customFormat="1" ht="21.9" customHeight="1">
      <c r="B83" s="1" t="s">
        <v>12</v>
      </c>
      <c r="C83" s="24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5"/>
      <c r="O83" s="48"/>
    </row>
    <row r="84" spans="2:15" s="2" customFormat="1" ht="21.9" customHeight="1">
      <c r="B84" s="1" t="s">
        <v>13</v>
      </c>
      <c r="C84" s="2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47"/>
    </row>
    <row r="85" spans="2:15" s="2" customFormat="1" ht="21.9" customHeight="1">
      <c r="B85" s="1" t="s">
        <v>14</v>
      </c>
      <c r="C85" s="24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5"/>
      <c r="O85" s="48"/>
    </row>
    <row r="86" spans="2:15" s="2" customFormat="1" ht="21.9" customHeight="1">
      <c r="B86" s="1" t="s">
        <v>15</v>
      </c>
      <c r="C86" s="2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49"/>
    </row>
  </sheetData>
  <mergeCells count="1">
    <mergeCell ref="O5:O6"/>
  </mergeCells>
  <phoneticPr fontId="5" type="noConversion"/>
  <conditionalFormatting sqref="C27:N28 C73:O73 O32:O72 C77:N78 O10:O28 O75:O78">
    <cfRule type="cellIs" dxfId="1" priority="2" operator="lessThan">
      <formula>0</formula>
    </cfRule>
  </conditionalFormatting>
  <conditionalFormatting sqref="C6:N6">
    <cfRule type="expression" dxfId="0" priority="1">
      <formula>C6&lt;Cash_Minimum</formula>
    </cfRule>
  </conditionalFormatting>
  <dataValidations count="11">
    <dataValidation allowBlank="1" showInputMessage="1" showErrorMessage="1" prompt="Voer retouren en vergoedingen in als een positief getal" sqref="C11:N11" xr:uid="{00000000-0002-0000-0000-000000000000}"/>
    <dataValidation allowBlank="1" showInputMessage="1" showErrorMessage="1" prompt="Voer verzekeringskosten in zoals aansprakelijkheidsverzekering en brandverzekering" sqref="C36:N36" xr:uid="{00000000-0002-0000-0000-000001000000}"/>
    <dataValidation allowBlank="1" showInputMessage="1" showErrorMessage="1" prompt="Voer materialen en goederen in die zijn inbegrepen bij de kosten van verkochte goederen (COGS)" sqref="C38:N38" xr:uid="{00000000-0002-0000-0000-000002000000}"/>
    <dataValidation allowBlank="1" showInputMessage="1" showErrorMessage="1" prompt="Voer goederen in die niet zijn inbegrepen bij de kosten van verkochte goederen (COGS)" sqref="C48:N48" xr:uid="{00000000-0002-0000-0000-000003000000}"/>
    <dataValidation allowBlank="1" showInputMessage="1" showErrorMessage="1" promptTitle="Sjabloon voor cashflowprognose" prompt="_x000a_Voer uw bedrijfsnaam, beginbedrag in contanten, begindatum en een waarschuwing bij een minimumkassaldo in._x000a__x000a_Voer de waarden in voor uw Kasontvangsten en Kasuitgaven voor elke maand._x000a_" sqref="A1" xr:uid="{00000000-0002-0000-0000-000004000000}"/>
    <dataValidation allowBlank="1" showInputMessage="1" showErrorMessage="1" prompt="Voer de beginhoeveelheid aan contanten op de begindatum in" sqref="C3" xr:uid="{00000000-0002-0000-0000-000005000000}"/>
    <dataValidation allowBlank="1" showInputMessage="1" showErrorMessage="1" prompt="Voer een begindatum in vanaf wanneer een prognoseplanning wordt gestart" sqref="F3" xr:uid="{00000000-0002-0000-0000-000006000000}"/>
    <dataValidation allowBlank="1" showInputMessage="1" showErrorMessage="1" prompt="Voer een waarschuwing voor een minimumsaldo in. In de sjabloon wordt het kassaldo gemarkeerd wanneer dit onder de waarschuwing voor het minimumsaldo is." sqref="J3" xr:uid="{00000000-0002-0000-0000-000007000000}"/>
    <dataValidation allowBlank="1" showInputMessage="1" showErrorMessage="1" prompt="Voer de kasontvangsten voor elke maand in._x000a__x000a_Voer de waarden voor Retouren en vergoedingen als positieve getallen in._x000a_" sqref="B8" xr:uid="{00000000-0002-0000-0000-000008000000}"/>
    <dataValidation allowBlank="1" showInputMessage="1" showErrorMessage="1" prompt="Voer de kasuitgaven voor elke maand in_x000a_" sqref="B30" xr:uid="{00000000-0002-0000-0000-000009000000}"/>
    <dataValidation allowBlank="1" showInputMessage="1" showErrorMessage="1" prompt="Voer de operationele waarden in die u voor elke maand wilt bijhouden" sqref="B80" xr:uid="{00000000-0002-0000-0000-00000A000000}"/>
  </dataValidations>
  <printOptions horizontalCentered="1"/>
  <pageMargins left="0.3" right="0.3" top="0.5" bottom="0.5" header="0.3" footer="0.3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15"/>
  <sheetViews>
    <sheetView showGridLines="0" tabSelected="1" zoomScale="80" zoomScaleNormal="80" workbookViewId="0">
      <selection activeCell="N18" sqref="N18"/>
    </sheetView>
  </sheetViews>
  <sheetFormatPr defaultColWidth="8.90625" defaultRowHeight="21.9" customHeight="1"/>
  <cols>
    <col min="1" max="1" width="1.81640625" style="10" customWidth="1"/>
    <col min="2" max="3" width="14.90625" style="8" customWidth="1"/>
    <col min="4" max="4" width="4.81640625" style="8" customWidth="1"/>
    <col min="5" max="10" width="8.90625" style="10"/>
    <col min="11" max="11" width="18.6328125" style="10" customWidth="1"/>
    <col min="12" max="12" width="1.81640625" style="10" customWidth="1"/>
    <col min="13" max="13" width="19.90625" style="13" bestFit="1" customWidth="1"/>
    <col min="14" max="14" width="14.1796875" style="13" bestFit="1" customWidth="1"/>
    <col min="15" max="15" width="11.453125" style="13" bestFit="1" customWidth="1"/>
    <col min="16" max="16384" width="8.90625" style="10"/>
  </cols>
  <sheetData>
    <row r="1" spans="2:15" ht="116.25" customHeight="1">
      <c r="B1" s="9"/>
      <c r="E1" s="8"/>
      <c r="F1" s="8"/>
      <c r="G1" s="8"/>
      <c r="H1" s="8"/>
      <c r="I1" s="8"/>
      <c r="J1" s="8"/>
      <c r="K1" s="8"/>
      <c r="L1" s="8" t="s">
        <v>19</v>
      </c>
      <c r="M1" s="8"/>
      <c r="N1" s="8"/>
      <c r="O1" s="8"/>
    </row>
    <row r="2" spans="2:15" ht="32.1" customHeight="1"/>
    <row r="3" spans="2:15" ht="32.1" customHeight="1">
      <c r="B3" s="61" t="s">
        <v>20</v>
      </c>
      <c r="C3" s="62" t="s">
        <v>21</v>
      </c>
      <c r="M3" s="14" t="str">
        <f>B3</f>
        <v>Maand</v>
      </c>
      <c r="N3" s="14" t="s">
        <v>22</v>
      </c>
      <c r="O3" s="14" t="s">
        <v>23</v>
      </c>
    </row>
    <row r="4" spans="2:15" s="2" customFormat="1" ht="21.9" customHeight="1">
      <c r="B4" s="28">
        <f ca="1">Cashflowprognose!C5</f>
        <v>44317</v>
      </c>
      <c r="C4" s="32">
        <f>Cashflowprognose!C6</f>
        <v>0</v>
      </c>
      <c r="D4" s="8"/>
      <c r="M4" s="36">
        <f t="shared" ref="M4:M15" ca="1" si="0">B4</f>
        <v>44317</v>
      </c>
      <c r="N4" s="37">
        <f t="shared" ref="N4:N15" si="1">IF(C4&lt;Cash_Minimum,0,C4)</f>
        <v>0</v>
      </c>
      <c r="O4" s="37">
        <f t="shared" ref="O4:O15" si="2">IF(C4&lt;Cash_Minimum,C4,0)</f>
        <v>0</v>
      </c>
    </row>
    <row r="5" spans="2:15" s="2" customFormat="1" ht="21.9" customHeight="1">
      <c r="B5" s="29">
        <f ca="1">Cashflowprognose!D5</f>
        <v>44348</v>
      </c>
      <c r="C5" s="33">
        <f>Cashflowprognose!D6</f>
        <v>0</v>
      </c>
      <c r="D5" s="8"/>
      <c r="M5" s="36">
        <f t="shared" ca="1" si="0"/>
        <v>44348</v>
      </c>
      <c r="N5" s="37">
        <f t="shared" si="1"/>
        <v>0</v>
      </c>
      <c r="O5" s="37">
        <f t="shared" si="2"/>
        <v>0</v>
      </c>
    </row>
    <row r="6" spans="2:15" s="2" customFormat="1" ht="21.9" customHeight="1">
      <c r="B6" s="30">
        <f ca="1">Cashflowprognose!E5</f>
        <v>44378</v>
      </c>
      <c r="C6" s="34">
        <f>Cashflowprognose!E6</f>
        <v>0</v>
      </c>
      <c r="D6" s="8"/>
      <c r="M6" s="36">
        <f t="shared" ca="1" si="0"/>
        <v>44378</v>
      </c>
      <c r="N6" s="37">
        <f t="shared" si="1"/>
        <v>0</v>
      </c>
      <c r="O6" s="37">
        <f t="shared" si="2"/>
        <v>0</v>
      </c>
    </row>
    <row r="7" spans="2:15" s="2" customFormat="1" ht="21.9" customHeight="1">
      <c r="B7" s="29">
        <f ca="1">Cashflowprognose!F5</f>
        <v>44409</v>
      </c>
      <c r="C7" s="33">
        <f>Cashflowprognose!F6</f>
        <v>0</v>
      </c>
      <c r="D7" s="8"/>
      <c r="M7" s="36">
        <f t="shared" ca="1" si="0"/>
        <v>44409</v>
      </c>
      <c r="N7" s="37">
        <f t="shared" si="1"/>
        <v>0</v>
      </c>
      <c r="O7" s="37">
        <f t="shared" si="2"/>
        <v>0</v>
      </c>
    </row>
    <row r="8" spans="2:15" s="2" customFormat="1" ht="21.9" customHeight="1">
      <c r="B8" s="30">
        <f ca="1">Cashflowprognose!G5</f>
        <v>44440</v>
      </c>
      <c r="C8" s="34">
        <f>Cashflowprognose!G6</f>
        <v>0</v>
      </c>
      <c r="D8" s="8"/>
      <c r="M8" s="36">
        <f t="shared" ca="1" si="0"/>
        <v>44440</v>
      </c>
      <c r="N8" s="37">
        <f t="shared" si="1"/>
        <v>0</v>
      </c>
      <c r="O8" s="37">
        <f t="shared" si="2"/>
        <v>0</v>
      </c>
    </row>
    <row r="9" spans="2:15" s="2" customFormat="1" ht="21.9" customHeight="1">
      <c r="B9" s="29">
        <f ca="1">Cashflowprognose!H5</f>
        <v>44470</v>
      </c>
      <c r="C9" s="33">
        <f>Cashflowprognose!H6</f>
        <v>0</v>
      </c>
      <c r="D9" s="8"/>
      <c r="M9" s="36">
        <f t="shared" ca="1" si="0"/>
        <v>44470</v>
      </c>
      <c r="N9" s="37">
        <f t="shared" si="1"/>
        <v>0</v>
      </c>
      <c r="O9" s="37">
        <f t="shared" si="2"/>
        <v>0</v>
      </c>
    </row>
    <row r="10" spans="2:15" s="2" customFormat="1" ht="21.9" customHeight="1">
      <c r="B10" s="30">
        <f ca="1">Cashflowprognose!I5</f>
        <v>44501</v>
      </c>
      <c r="C10" s="34">
        <f>Cashflowprognose!I6</f>
        <v>0</v>
      </c>
      <c r="D10" s="8"/>
      <c r="M10" s="36">
        <f t="shared" ca="1" si="0"/>
        <v>44501</v>
      </c>
      <c r="N10" s="37">
        <f t="shared" si="1"/>
        <v>0</v>
      </c>
      <c r="O10" s="37">
        <f t="shared" si="2"/>
        <v>0</v>
      </c>
    </row>
    <row r="11" spans="2:15" s="2" customFormat="1" ht="21.9" customHeight="1">
      <c r="B11" s="29">
        <f ca="1">Cashflowprognose!J5</f>
        <v>44531</v>
      </c>
      <c r="C11" s="33">
        <f>Cashflowprognose!J6</f>
        <v>0</v>
      </c>
      <c r="D11" s="8"/>
      <c r="M11" s="36">
        <f t="shared" ca="1" si="0"/>
        <v>44531</v>
      </c>
      <c r="N11" s="37">
        <f t="shared" si="1"/>
        <v>0</v>
      </c>
      <c r="O11" s="37">
        <f t="shared" si="2"/>
        <v>0</v>
      </c>
    </row>
    <row r="12" spans="2:15" s="2" customFormat="1" ht="21.9" customHeight="1">
      <c r="B12" s="30">
        <f ca="1">Cashflowprognose!K5</f>
        <v>44562</v>
      </c>
      <c r="C12" s="34">
        <f>Cashflowprognose!K6</f>
        <v>0</v>
      </c>
      <c r="D12" s="8"/>
      <c r="M12" s="36">
        <f t="shared" ca="1" si="0"/>
        <v>44562</v>
      </c>
      <c r="N12" s="37">
        <f t="shared" si="1"/>
        <v>0</v>
      </c>
      <c r="O12" s="37">
        <f t="shared" si="2"/>
        <v>0</v>
      </c>
    </row>
    <row r="13" spans="2:15" s="2" customFormat="1" ht="21.9" customHeight="1">
      <c r="B13" s="29">
        <f ca="1">Cashflowprognose!L5</f>
        <v>44593</v>
      </c>
      <c r="C13" s="33">
        <f>Cashflowprognose!L6</f>
        <v>0</v>
      </c>
      <c r="D13" s="8"/>
      <c r="M13" s="36">
        <f t="shared" ca="1" si="0"/>
        <v>44593</v>
      </c>
      <c r="N13" s="37">
        <f t="shared" si="1"/>
        <v>0</v>
      </c>
      <c r="O13" s="37">
        <f t="shared" si="2"/>
        <v>0</v>
      </c>
    </row>
    <row r="14" spans="2:15" s="2" customFormat="1" ht="21.9" customHeight="1">
      <c r="B14" s="30">
        <f ca="1">Cashflowprognose!M5</f>
        <v>44621</v>
      </c>
      <c r="C14" s="34">
        <f>Cashflowprognose!M6</f>
        <v>0</v>
      </c>
      <c r="D14" s="8"/>
      <c r="M14" s="36">
        <f t="shared" ca="1" si="0"/>
        <v>44621</v>
      </c>
      <c r="N14" s="37">
        <f t="shared" si="1"/>
        <v>0</v>
      </c>
      <c r="O14" s="37">
        <f t="shared" si="2"/>
        <v>0</v>
      </c>
    </row>
    <row r="15" spans="2:15" s="2" customFormat="1" ht="21.9" customHeight="1">
      <c r="B15" s="31">
        <f ca="1">Cashflowprognose!N5</f>
        <v>44652</v>
      </c>
      <c r="C15" s="35">
        <f>Cashflowprognose!N6</f>
        <v>0</v>
      </c>
      <c r="D15" s="8"/>
      <c r="M15" s="36">
        <f t="shared" ca="1" si="0"/>
        <v>44652</v>
      </c>
      <c r="N15" s="37">
        <f t="shared" si="1"/>
        <v>0</v>
      </c>
      <c r="O15" s="37">
        <f t="shared" si="2"/>
        <v>0</v>
      </c>
    </row>
  </sheetData>
  <phoneticPr fontId="5" type="noConversion"/>
  <dataValidations count="1">
    <dataValidation allowBlank="1" showInputMessage="1" showErrorMessage="1" prompt="Op dit tabblad worden de gegevens van het tabblad Cashflowprognose automatisch ingevuld. De prognose wordt samengevat in een tabel en een grafiek." sqref="A1" xr:uid="{00000000-0002-0000-0100-000000000000}"/>
  </dataValidations>
  <printOptions horizontalCentered="1"/>
  <pageMargins left="0.5" right="0.5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FA26D-8255-4FBC-8ED6-34AF0531DC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68700-CE33-4D96-939D-220AE6BFDB1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3B28A065-BDB4-4BA1-A1D0-B8466F897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TM00587582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Cashflowprognose</vt:lpstr>
      <vt:lpstr>Cashflowgrafiek</vt:lpstr>
      <vt:lpstr>Cashflowgrafiek!Afdrukbereik</vt:lpstr>
      <vt:lpstr>Cash_Minimum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2019-02-20T20:38:26Z</dcterms:created>
  <dcterms:modified xsi:type="dcterms:W3CDTF">2021-04-19T19:36:05Z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